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<sst xmlns="http://schemas.openxmlformats.org/spreadsheetml/2006/main" count="51" uniqueCount="50">
  <si>
    <t xml:space="preserve">Динамика поступлений доходов в бюджет МО "Город Новоульяновск" за 2022 - 2023 гг.</t>
  </si>
  <si>
    <t xml:space="preserve">Факт январь-апрель 2021 </t>
  </si>
  <si>
    <t xml:space="preserve">Факт январь-сентябрь 2022 </t>
  </si>
  <si>
    <t xml:space="preserve">Плановые назначения с учетом увеличения налогового потенциала</t>
  </si>
  <si>
    <t xml:space="preserve">Уточненный план на 2023</t>
  </si>
  <si>
    <t xml:space="preserve">План январь-сентябрь 2023 (первоначал.)</t>
  </si>
  <si>
    <t xml:space="preserve">План январь- сентябрь 2023 (уточненный)</t>
  </si>
  <si>
    <t xml:space="preserve">Факт январь-сентябрь 2023</t>
  </si>
  <si>
    <t xml:space="preserve">% выполнения плана 2023</t>
  </si>
  <si>
    <t xml:space="preserve">% темп роста к 2021</t>
  </si>
  <si>
    <t xml:space="preserve">% темп роста  к 2022</t>
  </si>
  <si>
    <t xml:space="preserve">отклонение факт/план уточ. 2023</t>
  </si>
  <si>
    <t xml:space="preserve">отклонение факт от  2021</t>
  </si>
  <si>
    <t xml:space="preserve">отклонение факт от  2022</t>
  </si>
  <si>
    <t xml:space="preserve">Факт 2014 </t>
  </si>
  <si>
    <t xml:space="preserve">оценка ожидаемого исполнения</t>
  </si>
  <si>
    <t xml:space="preserve">% выпол.</t>
  </si>
  <si>
    <t xml:space="preserve">1. Всего собственные доходы</t>
  </si>
  <si>
    <t xml:space="preserve">в том числе:</t>
  </si>
  <si>
    <t xml:space="preserve">Налоговые доходы</t>
  </si>
  <si>
    <t xml:space="preserve"> - налог на доходы физических лиц</t>
  </si>
  <si>
    <t xml:space="preserve"> - акцизы на нефтепродукты</t>
  </si>
  <si>
    <t xml:space="preserve"> - налог взимаемый в связи с применением упрощённой системы налогообложения</t>
  </si>
  <si>
    <t xml:space="preserve"> - единый налог на вмененный доход для отдельных видов деятельности</t>
  </si>
  <si>
    <t xml:space="preserve"> - налог, взимаемый с применением патентной системы налогообложени</t>
  </si>
  <si>
    <t xml:space="preserve"> - налог на добычу полезных ископаемых</t>
  </si>
  <si>
    <t xml:space="preserve"> - госпошлина</t>
  </si>
  <si>
    <t xml:space="preserve"> - налог на имущество физических лиц</t>
  </si>
  <si>
    <t xml:space="preserve"> - единый сельскохозяйственный налог</t>
  </si>
  <si>
    <t xml:space="preserve"> - земельный налог</t>
  </si>
  <si>
    <t xml:space="preserve"> - задолженность и перерасчёты  по отменённым налогам и сборам</t>
  </si>
  <si>
    <t xml:space="preserve">налог на профессиональный доход</t>
  </si>
  <si>
    <t xml:space="preserve">Неналоговые доходы</t>
  </si>
  <si>
    <t xml:space="preserve"> - арендная плата за земли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</si>
  <si>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</si>
  <si>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 xml:space="preserve"> - прочие поступления от использования имущ-ва, нах-ся в опер.управ-и муницип. органов управления </t>
  </si>
  <si>
    <t xml:space="preserve"> - доходы от продажи материальных и нематериальных активов, в т.ч.:</t>
  </si>
  <si>
    <t xml:space="preserve">продажа земельных участков</t>
  </si>
  <si>
    <t xml:space="preserve">продажа муниципального имущества</t>
  </si>
  <si>
    <t xml:space="preserve"> - штрафы, санкции, возм-е ущерба</t>
  </si>
  <si>
    <t xml:space="preserve"> - плата за негативное воздействие на окружающую среду </t>
  </si>
  <si>
    <t xml:space="preserve"> - прочие неналоговые доходы городских округов</t>
  </si>
  <si>
    <t xml:space="preserve">Прочие доходы от оказания платных услуг и компенсации затрат государства</t>
  </si>
  <si>
    <t xml:space="preserve">Безвозмездные поступления</t>
  </si>
  <si>
    <t xml:space="preserve">Дотации</t>
  </si>
  <si>
    <t xml:space="preserve">Субсидии</t>
  </si>
  <si>
    <t xml:space="preserve">Субвенции</t>
  </si>
  <si>
    <t xml:space="preserve">Межбюджетные транферты</t>
  </si>
  <si>
    <t xml:space="preserve">Возвраты</t>
  </si>
  <si>
    <t xml:space="preserve">ИТОГО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</si>
</sst>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"/>
    <numFmt numFmtId="166" formatCode="_-* #,##0.0_р_._-;\-* #,##0.0_р_._-;_-* \-?_р_._-;_-@_-"/>
    <numFmt numFmtId="167" formatCode="#,##0.0"/>
    <numFmt numFmtId="168" formatCode="#,##0.0_р_."/>
    <numFmt numFmtId="169" formatCode="_-* #,##0.0\ _₽_-;\-* #,##0.0\ _₽_-;_-* \-?\ _₽_-;_-@_-"/>
  </numFmts>
  <fonts count="17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sz val="10"/>
      <name val="Arial Cyr"/>
      <family val="0"/>
      <charset val="204"/>
    </font>
    <font>
      <sz val="14"/>
      <name val="Arial Cyr"/>
      <family val="2"/>
      <charset val="204"/>
    </font>
    <font>
      <b val="true"/>
      <sz val="18"/>
      <name val="Times New Roman"/>
      <family val="1"/>
      <charset val="204"/>
    </font>
    <font>
      <b val="true"/>
      <sz val="14"/>
      <name val="Arial"/>
      <family val="2"/>
      <charset val="204"/>
    </font>
    <font>
      <b val="true"/>
      <sz val="15"/>
      <name val="Times New Roman"/>
      <family val="1"/>
      <charset val="204"/>
    </font>
    <font>
      <sz val="14"/>
      <name val="Arial Cyr"/>
      <family val="0"/>
      <charset val="204"/>
    </font>
    <font>
      <b val="true"/>
      <sz val="14"/>
      <name val="Times New Roman"/>
      <family val="1"/>
      <charset val="204"/>
    </font>
    <font>
      <sz val="15"/>
      <name val="Times New Roman"/>
      <family val="1"/>
      <charset val="204"/>
    </font>
    <font>
      <b val="true"/>
      <sz val="15"/>
      <color rgb="FFFFFFFF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b val="true"/>
      <sz val="14"/>
      <name val="Arial Cyr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6E0EC"/>
        <bgColor rgb="FFB7DEE8"/>
      </patternFill>
    </fill>
    <fill>
      <patternFill patternType="solid">
        <fgColor rgb="FFFFFFFF"/>
        <bgColor rgb="FFFFFFCC"/>
      </patternFill>
    </fill>
    <fill>
      <patternFill patternType="solid">
        <fgColor rgb="FFB7DEE8"/>
        <bgColor rgb="FF99CCFF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2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9" fontId="9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9" fillId="4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1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6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6E0EC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41"/>
  <sheetViews>
    <sheetView showFormulas="false" showGridLines="true" showRowColHeaders="true" showZeros="true" rightToLeft="false" tabSelected="true" showOutlineSymbols="true" defaultGridColor="true" view="normal" topLeftCell="A34" colorId="64" zoomScale="80" zoomScaleNormal="80" zoomScalePageLayoutView="100" workbookViewId="0">
      <selection pane="topLeft" activeCell="A38" activeCellId="0" sqref="A38"/>
    </sheetView>
  </sheetViews>
  <sheetFormatPr defaultColWidth="8.8671875" defaultRowHeight="18" zeroHeight="false" outlineLevelRow="0" outlineLevelCol="0"/>
  <cols>
    <col collapsed="false" customWidth="true" hidden="false" outlineLevel="0" max="1" min="1" style="1" width="55.86"/>
    <col collapsed="false" customWidth="true" hidden="true" outlineLevel="0" max="2" min="2" style="2" width="16.57"/>
    <col collapsed="false" customWidth="true" hidden="false" outlineLevel="0" max="3" min="3" style="3" width="17.29"/>
    <col collapsed="false" customWidth="true" hidden="true" outlineLevel="0" max="4" min="4" style="1" width="3.29"/>
    <col collapsed="false" customWidth="true" hidden="true" outlineLevel="0" max="5" min="5" style="1" width="19.42"/>
    <col collapsed="false" customWidth="true" hidden="false" outlineLevel="0" max="6" min="6" style="1" width="19.42"/>
    <col collapsed="false" customWidth="true" hidden="false" outlineLevel="0" max="7" min="7" style="1" width="19"/>
    <col collapsed="false" customWidth="true" hidden="false" outlineLevel="0" max="8" min="8" style="1" width="19.29"/>
    <col collapsed="false" customWidth="true" hidden="true" outlineLevel="0" max="9" min="9" style="1" width="17.14"/>
    <col collapsed="false" customWidth="true" hidden="false" outlineLevel="0" max="10" min="10" style="4" width="18.42"/>
    <col collapsed="false" customWidth="true" hidden="false" outlineLevel="0" max="11" min="11" style="1" width="19"/>
    <col collapsed="false" customWidth="true" hidden="true" outlineLevel="0" max="12" min="12" style="1" width="15.29"/>
    <col collapsed="false" customWidth="true" hidden="false" outlineLevel="0" max="13" min="13" style="1" width="16.29"/>
    <col collapsed="false" customWidth="true" hidden="false" outlineLevel="0" max="14" min="14" style="1" width="16.14"/>
    <col collapsed="false" customWidth="true" hidden="true" outlineLevel="0" max="16" min="15" style="5" width="12.71"/>
    <col collapsed="false" customWidth="true" hidden="true" outlineLevel="0" max="17" min="17" style="1" width="15.29"/>
    <col collapsed="false" customWidth="true" hidden="false" outlineLevel="0" max="18" min="18" style="1" width="17.29"/>
    <col collapsed="false" customWidth="true" hidden="false" outlineLevel="0" max="19" min="19" style="6" width="13.86"/>
    <col collapsed="false" customWidth="true" hidden="false" outlineLevel="0" max="20" min="20" style="1" width="14.28"/>
    <col collapsed="false" customWidth="true" hidden="true" outlineLevel="0" max="21" min="21" style="1" width="10.29"/>
    <col collapsed="false" customWidth="true" hidden="false" outlineLevel="0" max="22" min="22" style="1" width="12.57"/>
    <col collapsed="false" customWidth="true" hidden="false" outlineLevel="0" max="23" min="23" style="1" width="14.28"/>
    <col collapsed="false" customWidth="true" hidden="false" outlineLevel="0" max="24" min="24" style="3" width="11.99"/>
    <col collapsed="false" customWidth="true" hidden="false" outlineLevel="0" max="25" min="25" style="1" width="7.86"/>
    <col collapsed="false" customWidth="true" hidden="true" outlineLevel="0" max="27" min="26" style="5" width="12.86"/>
    <col collapsed="false" customWidth="true" hidden="false" outlineLevel="0" max="28" min="28" style="1" width="15"/>
    <col collapsed="false" customWidth="false" hidden="false" outlineLevel="0" max="256" min="29" style="1" width="8.86"/>
    <col collapsed="false" customWidth="true" hidden="false" outlineLevel="0" max="257" min="257" style="1" width="55.86"/>
    <col collapsed="false" customWidth="true" hidden="true" outlineLevel="0" max="258" min="258" style="1" width="11.52"/>
    <col collapsed="false" customWidth="true" hidden="false" outlineLevel="0" max="259" min="259" style="1" width="17.29"/>
    <col collapsed="false" customWidth="true" hidden="true" outlineLevel="0" max="261" min="260" style="1" width="11.52"/>
    <col collapsed="false" customWidth="true" hidden="false" outlineLevel="0" max="262" min="262" style="1" width="19.42"/>
    <col collapsed="false" customWidth="true" hidden="false" outlineLevel="0" max="263" min="263" style="1" width="19"/>
    <col collapsed="false" customWidth="true" hidden="false" outlineLevel="0" max="264" min="264" style="1" width="19.29"/>
    <col collapsed="false" customWidth="true" hidden="true" outlineLevel="0" max="265" min="265" style="1" width="11.52"/>
    <col collapsed="false" customWidth="true" hidden="false" outlineLevel="0" max="266" min="266" style="1" width="18.42"/>
    <col collapsed="false" customWidth="true" hidden="false" outlineLevel="0" max="267" min="267" style="1" width="19"/>
    <col collapsed="false" customWidth="true" hidden="true" outlineLevel="0" max="268" min="268" style="1" width="11.52"/>
    <col collapsed="false" customWidth="true" hidden="false" outlineLevel="0" max="269" min="269" style="1" width="16.29"/>
    <col collapsed="false" customWidth="true" hidden="false" outlineLevel="0" max="270" min="270" style="1" width="16.14"/>
    <col collapsed="false" customWidth="true" hidden="true" outlineLevel="0" max="273" min="271" style="1" width="11.52"/>
    <col collapsed="false" customWidth="true" hidden="false" outlineLevel="0" max="274" min="274" style="1" width="17.29"/>
    <col collapsed="false" customWidth="true" hidden="false" outlineLevel="0" max="275" min="275" style="1" width="13.86"/>
    <col collapsed="false" customWidth="true" hidden="false" outlineLevel="0" max="276" min="276" style="1" width="14.28"/>
    <col collapsed="false" customWidth="true" hidden="true" outlineLevel="0" max="277" min="277" style="1" width="11.52"/>
    <col collapsed="false" customWidth="true" hidden="false" outlineLevel="0" max="278" min="278" style="1" width="12.57"/>
    <col collapsed="false" customWidth="true" hidden="false" outlineLevel="0" max="279" min="279" style="1" width="14.28"/>
    <col collapsed="false" customWidth="true" hidden="false" outlineLevel="0" max="280" min="280" style="1" width="11.99"/>
    <col collapsed="false" customWidth="true" hidden="false" outlineLevel="0" max="281" min="281" style="1" width="7.86"/>
    <col collapsed="false" customWidth="true" hidden="true" outlineLevel="0" max="283" min="282" style="1" width="11.52"/>
    <col collapsed="false" customWidth="true" hidden="false" outlineLevel="0" max="284" min="284" style="1" width="15"/>
    <col collapsed="false" customWidth="false" hidden="false" outlineLevel="0" max="512" min="285" style="1" width="8.86"/>
    <col collapsed="false" customWidth="true" hidden="false" outlineLevel="0" max="513" min="513" style="1" width="55.86"/>
    <col collapsed="false" customWidth="true" hidden="true" outlineLevel="0" max="514" min="514" style="1" width="11.52"/>
    <col collapsed="false" customWidth="true" hidden="false" outlineLevel="0" max="515" min="515" style="1" width="17.29"/>
    <col collapsed="false" customWidth="true" hidden="true" outlineLevel="0" max="517" min="516" style="1" width="11.52"/>
    <col collapsed="false" customWidth="true" hidden="false" outlineLevel="0" max="518" min="518" style="1" width="19.42"/>
    <col collapsed="false" customWidth="true" hidden="false" outlineLevel="0" max="519" min="519" style="1" width="19"/>
    <col collapsed="false" customWidth="true" hidden="false" outlineLevel="0" max="520" min="520" style="1" width="19.29"/>
    <col collapsed="false" customWidth="true" hidden="true" outlineLevel="0" max="521" min="521" style="1" width="11.52"/>
    <col collapsed="false" customWidth="true" hidden="false" outlineLevel="0" max="522" min="522" style="1" width="18.42"/>
    <col collapsed="false" customWidth="true" hidden="false" outlineLevel="0" max="523" min="523" style="1" width="19"/>
    <col collapsed="false" customWidth="true" hidden="true" outlineLevel="0" max="524" min="524" style="1" width="11.52"/>
    <col collapsed="false" customWidth="true" hidden="false" outlineLevel="0" max="525" min="525" style="1" width="16.29"/>
    <col collapsed="false" customWidth="true" hidden="false" outlineLevel="0" max="526" min="526" style="1" width="16.14"/>
    <col collapsed="false" customWidth="true" hidden="true" outlineLevel="0" max="529" min="527" style="1" width="11.52"/>
    <col collapsed="false" customWidth="true" hidden="false" outlineLevel="0" max="530" min="530" style="1" width="17.29"/>
    <col collapsed="false" customWidth="true" hidden="false" outlineLevel="0" max="531" min="531" style="1" width="13.86"/>
    <col collapsed="false" customWidth="true" hidden="false" outlineLevel="0" max="532" min="532" style="1" width="14.28"/>
    <col collapsed="false" customWidth="true" hidden="true" outlineLevel="0" max="533" min="533" style="1" width="11.52"/>
    <col collapsed="false" customWidth="true" hidden="false" outlineLevel="0" max="534" min="534" style="1" width="12.57"/>
    <col collapsed="false" customWidth="true" hidden="false" outlineLevel="0" max="535" min="535" style="1" width="14.28"/>
    <col collapsed="false" customWidth="true" hidden="false" outlineLevel="0" max="536" min="536" style="1" width="11.99"/>
    <col collapsed="false" customWidth="true" hidden="false" outlineLevel="0" max="537" min="537" style="1" width="7.86"/>
    <col collapsed="false" customWidth="true" hidden="true" outlineLevel="0" max="539" min="538" style="1" width="11.52"/>
    <col collapsed="false" customWidth="true" hidden="false" outlineLevel="0" max="540" min="540" style="1" width="15"/>
    <col collapsed="false" customWidth="false" hidden="false" outlineLevel="0" max="768" min="541" style="1" width="8.86"/>
    <col collapsed="false" customWidth="true" hidden="false" outlineLevel="0" max="769" min="769" style="1" width="55.86"/>
    <col collapsed="false" customWidth="true" hidden="true" outlineLevel="0" max="770" min="770" style="1" width="11.52"/>
    <col collapsed="false" customWidth="true" hidden="false" outlineLevel="0" max="771" min="771" style="1" width="17.29"/>
    <col collapsed="false" customWidth="true" hidden="true" outlineLevel="0" max="773" min="772" style="1" width="11.52"/>
    <col collapsed="false" customWidth="true" hidden="false" outlineLevel="0" max="774" min="774" style="1" width="19.42"/>
    <col collapsed="false" customWidth="true" hidden="false" outlineLevel="0" max="775" min="775" style="1" width="19"/>
    <col collapsed="false" customWidth="true" hidden="false" outlineLevel="0" max="776" min="776" style="1" width="19.29"/>
    <col collapsed="false" customWidth="true" hidden="true" outlineLevel="0" max="777" min="777" style="1" width="11.52"/>
    <col collapsed="false" customWidth="true" hidden="false" outlineLevel="0" max="778" min="778" style="1" width="18.42"/>
    <col collapsed="false" customWidth="true" hidden="false" outlineLevel="0" max="779" min="779" style="1" width="19"/>
    <col collapsed="false" customWidth="true" hidden="true" outlineLevel="0" max="780" min="780" style="1" width="11.52"/>
    <col collapsed="false" customWidth="true" hidden="false" outlineLevel="0" max="781" min="781" style="1" width="16.29"/>
    <col collapsed="false" customWidth="true" hidden="false" outlineLevel="0" max="782" min="782" style="1" width="16.14"/>
    <col collapsed="false" customWidth="true" hidden="true" outlineLevel="0" max="785" min="783" style="1" width="11.52"/>
    <col collapsed="false" customWidth="true" hidden="false" outlineLevel="0" max="786" min="786" style="1" width="17.29"/>
    <col collapsed="false" customWidth="true" hidden="false" outlineLevel="0" max="787" min="787" style="1" width="13.86"/>
    <col collapsed="false" customWidth="true" hidden="false" outlineLevel="0" max="788" min="788" style="1" width="14.28"/>
    <col collapsed="false" customWidth="true" hidden="true" outlineLevel="0" max="789" min="789" style="1" width="11.52"/>
    <col collapsed="false" customWidth="true" hidden="false" outlineLevel="0" max="790" min="790" style="1" width="12.57"/>
    <col collapsed="false" customWidth="true" hidden="false" outlineLevel="0" max="791" min="791" style="1" width="14.28"/>
    <col collapsed="false" customWidth="true" hidden="false" outlineLevel="0" max="792" min="792" style="1" width="11.99"/>
    <col collapsed="false" customWidth="true" hidden="false" outlineLevel="0" max="793" min="793" style="1" width="7.86"/>
    <col collapsed="false" customWidth="true" hidden="true" outlineLevel="0" max="795" min="794" style="1" width="11.52"/>
    <col collapsed="false" customWidth="true" hidden="false" outlineLevel="0" max="796" min="796" style="1" width="15"/>
    <col collapsed="false" customWidth="false" hidden="false" outlineLevel="0" max="1024" min="797" style="1" width="8.86"/>
  </cols>
  <sheetData>
    <row r="1" customFormat="false" ht="30.75" hidden="false" customHeight="true" outlineLevel="0" collapsed="false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customFormat="false" ht="24" hidden="false" customHeight="true" outlineLevel="0" collapsed="false">
      <c r="A2" s="9"/>
      <c r="B2" s="9" t="s">
        <v>1</v>
      </c>
      <c r="C2" s="9" t="s">
        <v>2</v>
      </c>
      <c r="D2" s="9" t="s">
        <v>3</v>
      </c>
      <c r="E2" s="9"/>
      <c r="F2" s="9" t="s">
        <v>4</v>
      </c>
      <c r="G2" s="9" t="s">
        <v>5</v>
      </c>
      <c r="H2" s="9" t="s">
        <v>6</v>
      </c>
      <c r="I2" s="9"/>
      <c r="J2" s="9" t="s">
        <v>7</v>
      </c>
      <c r="K2" s="9" t="s">
        <v>8</v>
      </c>
      <c r="L2" s="9" t="s">
        <v>9</v>
      </c>
      <c r="M2" s="9" t="s">
        <v>10</v>
      </c>
      <c r="N2" s="9" t="s">
        <v>11</v>
      </c>
      <c r="O2" s="10"/>
      <c r="P2" s="10"/>
      <c r="Q2" s="9" t="s">
        <v>12</v>
      </c>
      <c r="R2" s="9" t="s">
        <v>13</v>
      </c>
      <c r="X2" s="11"/>
      <c r="Y2" s="12"/>
    </row>
    <row r="3" customFormat="false" ht="54.75" hidden="false" customHeight="true" outlineLevel="0" collapsed="false">
      <c r="A3" s="9"/>
      <c r="B3" s="9"/>
      <c r="C3" s="9"/>
      <c r="D3" s="9"/>
      <c r="E3" s="9"/>
      <c r="F3" s="9"/>
      <c r="G3" s="9"/>
      <c r="H3" s="9"/>
      <c r="I3" s="9" t="s">
        <v>14</v>
      </c>
      <c r="J3" s="9"/>
      <c r="K3" s="9"/>
      <c r="L3" s="9"/>
      <c r="M3" s="9"/>
      <c r="N3" s="9"/>
      <c r="O3" s="10" t="s">
        <v>15</v>
      </c>
      <c r="P3" s="9" t="s">
        <v>16</v>
      </c>
      <c r="Q3" s="9"/>
      <c r="R3" s="9"/>
      <c r="X3" s="13"/>
      <c r="Y3" s="12"/>
    </row>
    <row r="4" customFormat="false" ht="20.25" hidden="false" customHeight="true" outlineLevel="0" collapsed="false">
      <c r="A4" s="14" t="s">
        <v>17</v>
      </c>
      <c r="B4" s="15" t="n">
        <f aca="false">B6+B19</f>
        <v>23425.9</v>
      </c>
      <c r="C4" s="15" t="n">
        <f aca="false">C6+C19</f>
        <v>82229.7</v>
      </c>
      <c r="D4" s="15" t="n">
        <f aca="false">D6+D19</f>
        <v>0</v>
      </c>
      <c r="E4" s="15" t="n">
        <f aca="false">E6+E19</f>
        <v>0</v>
      </c>
      <c r="F4" s="15" t="n">
        <f aca="false">F6+F19</f>
        <v>127032.42</v>
      </c>
      <c r="G4" s="16" t="n">
        <f aca="false">G6+G19</f>
        <v>74042</v>
      </c>
      <c r="H4" s="16" t="n">
        <f aca="false">H6+H19</f>
        <v>89393.2</v>
      </c>
      <c r="I4" s="15" t="n">
        <f aca="false">I6+I19</f>
        <v>8309.6</v>
      </c>
      <c r="J4" s="15" t="n">
        <f aca="false">J6+J19</f>
        <v>90998.3</v>
      </c>
      <c r="K4" s="15" t="n">
        <f aca="false">J4/H4*100</f>
        <v>101.795550444553</v>
      </c>
      <c r="L4" s="15" t="n">
        <f aca="false">J4/B4*100</f>
        <v>388.451671013707</v>
      </c>
      <c r="M4" s="17" t="n">
        <f aca="false">J4/C4*100</f>
        <v>110.663543707444</v>
      </c>
      <c r="N4" s="15" t="n">
        <f aca="false">J4-H4</f>
        <v>1605.10000000001</v>
      </c>
      <c r="O4" s="18" t="n">
        <f aca="false">O6+O19</f>
        <v>95779.6</v>
      </c>
      <c r="P4" s="19" t="n">
        <f aca="false">O4/H4*100</f>
        <v>107.144167565318</v>
      </c>
      <c r="Q4" s="15" t="n">
        <f aca="false">J4-B4</f>
        <v>67572.4</v>
      </c>
      <c r="R4" s="15" t="n">
        <f aca="false">J4-C4</f>
        <v>8768.59999999999</v>
      </c>
      <c r="Y4" s="12"/>
    </row>
    <row r="5" customFormat="false" ht="18.75" hidden="false" customHeight="true" outlineLevel="0" collapsed="false">
      <c r="A5" s="20" t="s">
        <v>18</v>
      </c>
      <c r="B5" s="21"/>
      <c r="C5" s="21"/>
      <c r="D5" s="22"/>
      <c r="E5" s="22"/>
      <c r="F5" s="22"/>
      <c r="G5" s="23"/>
      <c r="H5" s="23"/>
      <c r="I5" s="21"/>
      <c r="J5" s="21"/>
      <c r="K5" s="15"/>
      <c r="L5" s="15"/>
      <c r="M5" s="17"/>
      <c r="N5" s="15"/>
      <c r="O5" s="18"/>
      <c r="P5" s="19"/>
      <c r="Q5" s="15"/>
      <c r="R5" s="15"/>
    </row>
    <row r="6" customFormat="false" ht="24.75" hidden="false" customHeight="true" outlineLevel="0" collapsed="false">
      <c r="A6" s="24" t="s">
        <v>19</v>
      </c>
      <c r="B6" s="25" t="n">
        <f aca="false">B7+B10+B13+B14+B16+B17+B15+B11+B8+B9</f>
        <v>20191.4</v>
      </c>
      <c r="C6" s="25" t="n">
        <f aca="false">C7+C10+C13+C14+C16+C17+C15+C11+C8+C9</f>
        <v>70270.2</v>
      </c>
      <c r="D6" s="25" t="n">
        <f aca="false">D7+D10+D13+D14+D16+D17+D15+D11+D8+D9</f>
        <v>0</v>
      </c>
      <c r="E6" s="25" t="n">
        <f aca="false">E7+E10+E13+E14+E16+E17+E15+E11+E8+E9</f>
        <v>0</v>
      </c>
      <c r="F6" s="25" t="n">
        <f aca="false">F7+F10+F13+F14+F16+F17+F15+F11+F8+F9</f>
        <v>109935.42</v>
      </c>
      <c r="G6" s="25" t="n">
        <f aca="false">G7+G10+G13+G14+G16+G17+G15+G11+G8+G9+G18</f>
        <v>62738</v>
      </c>
      <c r="H6" s="25" t="n">
        <f aca="false">H7+H10+H13+H14+H16+H17+H15+H11+H8+H9+H18</f>
        <v>75763.3</v>
      </c>
      <c r="I6" s="25" t="n">
        <f aca="false">I7+I10+I13+I14+I16+I17+I15+I11+I8+I9</f>
        <v>6364.9</v>
      </c>
      <c r="J6" s="25" t="n">
        <f aca="false">J7+J10+J13+J14+J16+J17+J15+J11+J8+J9+J12</f>
        <v>77029.4</v>
      </c>
      <c r="K6" s="15" t="n">
        <f aca="false">J6/H6*100</f>
        <v>101.67112572974</v>
      </c>
      <c r="L6" s="15" t="n">
        <f aca="false">J6/B6*100</f>
        <v>381.496082490565</v>
      </c>
      <c r="M6" s="17" t="n">
        <f aca="false">J6/C6*100</f>
        <v>109.618871157333</v>
      </c>
      <c r="N6" s="15" t="n">
        <f aca="false">J6-H6</f>
        <v>1266.10000000001</v>
      </c>
      <c r="O6" s="18" t="n">
        <f aca="false">O7+O10+O13+O14+O16+O17+O15+O11+O8</f>
        <v>74399.2</v>
      </c>
      <c r="P6" s="19" t="n">
        <f aca="false">O6/H6*100</f>
        <v>98.1995240439633</v>
      </c>
      <c r="Q6" s="15" t="n">
        <f aca="false">J6-B6</f>
        <v>56838</v>
      </c>
      <c r="R6" s="15" t="n">
        <f aca="false">J6-C6</f>
        <v>6759.2</v>
      </c>
    </row>
    <row r="7" customFormat="false" ht="23.25" hidden="false" customHeight="true" outlineLevel="0" collapsed="false">
      <c r="A7" s="26" t="s">
        <v>20</v>
      </c>
      <c r="B7" s="23" t="n">
        <v>12603.8</v>
      </c>
      <c r="C7" s="23" t="n">
        <v>43104.5</v>
      </c>
      <c r="D7" s="27"/>
      <c r="E7" s="27"/>
      <c r="F7" s="27" t="n">
        <v>71858.8</v>
      </c>
      <c r="G7" s="23" t="n">
        <v>39110</v>
      </c>
      <c r="H7" s="23" t="n">
        <v>50912</v>
      </c>
      <c r="I7" s="23" t="n">
        <v>3223.3</v>
      </c>
      <c r="J7" s="23" t="n">
        <v>52962.4</v>
      </c>
      <c r="K7" s="15" t="n">
        <f aca="false">J7/H7*100</f>
        <v>104.027341294783</v>
      </c>
      <c r="L7" s="15" t="n">
        <f aca="false">J7/B7*100</f>
        <v>420.209778003459</v>
      </c>
      <c r="M7" s="17" t="n">
        <f aca="false">J7/C7*100</f>
        <v>122.869769977613</v>
      </c>
      <c r="N7" s="15" t="n">
        <f aca="false">J7-H7</f>
        <v>2050.4</v>
      </c>
      <c r="O7" s="28" t="n">
        <v>45630.8</v>
      </c>
      <c r="P7" s="19" t="n">
        <f aca="false">O7/H7*100</f>
        <v>89.6268070395978</v>
      </c>
      <c r="Q7" s="15" t="n">
        <f aca="false">J7-B7</f>
        <v>40358.6</v>
      </c>
      <c r="R7" s="15" t="n">
        <f aca="false">J7-C7</f>
        <v>9857.9</v>
      </c>
    </row>
    <row r="8" customFormat="false" ht="20.25" hidden="false" customHeight="true" outlineLevel="0" collapsed="false">
      <c r="A8" s="26" t="s">
        <v>21</v>
      </c>
      <c r="B8" s="23" t="n">
        <v>838.2</v>
      </c>
      <c r="C8" s="23" t="n">
        <v>3527.7</v>
      </c>
      <c r="D8" s="27"/>
      <c r="E8" s="27"/>
      <c r="F8" s="27" t="n">
        <v>4677.62</v>
      </c>
      <c r="G8" s="23" t="n">
        <v>3480</v>
      </c>
      <c r="H8" s="23" t="n">
        <v>3482</v>
      </c>
      <c r="I8" s="23" t="n">
        <v>245.7</v>
      </c>
      <c r="J8" s="23" t="n">
        <v>3939</v>
      </c>
      <c r="K8" s="15" t="n">
        <f aca="false">J8/H8*100</f>
        <v>113.124641010913</v>
      </c>
      <c r="L8" s="15" t="n">
        <f aca="false">J8/B8*100</f>
        <v>469.935576234789</v>
      </c>
      <c r="M8" s="17" t="n">
        <f aca="false">J8/C8*100</f>
        <v>111.659154690025</v>
      </c>
      <c r="N8" s="15" t="n">
        <f aca="false">J8-H8</f>
        <v>457</v>
      </c>
      <c r="O8" s="28" t="n">
        <v>2716.2</v>
      </c>
      <c r="P8" s="19" t="n">
        <f aca="false">O8/H8*100</f>
        <v>78.0068925904652</v>
      </c>
      <c r="Q8" s="15" t="n">
        <f aca="false">J8-B8</f>
        <v>3100.8</v>
      </c>
      <c r="R8" s="15" t="n">
        <f aca="false">J8-C8</f>
        <v>411.3</v>
      </c>
    </row>
    <row r="9" customFormat="false" ht="43.5" hidden="false" customHeight="true" outlineLevel="0" collapsed="false">
      <c r="A9" s="29" t="s">
        <v>22</v>
      </c>
      <c r="B9" s="23" t="n">
        <v>349.3</v>
      </c>
      <c r="C9" s="23" t="n">
        <v>2214.8</v>
      </c>
      <c r="D9" s="27"/>
      <c r="E9" s="27"/>
      <c r="F9" s="27" t="n">
        <v>2808</v>
      </c>
      <c r="G9" s="23" t="n">
        <v>2058</v>
      </c>
      <c r="H9" s="23" t="n">
        <v>2420</v>
      </c>
      <c r="I9" s="23"/>
      <c r="J9" s="23" t="n">
        <v>2653.9</v>
      </c>
      <c r="K9" s="15" t="n">
        <f aca="false">J9/H9*100</f>
        <v>109.665289256198</v>
      </c>
      <c r="L9" s="15" t="n">
        <f aca="false">J9/B9*100</f>
        <v>759.776696249642</v>
      </c>
      <c r="M9" s="17" t="n">
        <f aca="false">J9/C9*100</f>
        <v>119.825717897779</v>
      </c>
      <c r="N9" s="15" t="n">
        <f aca="false">J9-H9</f>
        <v>233.9</v>
      </c>
      <c r="O9" s="28"/>
      <c r="P9" s="19"/>
      <c r="Q9" s="15" t="n">
        <f aca="false">J9-B9</f>
        <v>2304.6</v>
      </c>
      <c r="R9" s="15" t="n">
        <f aca="false">J9-C9</f>
        <v>439.1</v>
      </c>
    </row>
    <row r="10" customFormat="false" ht="39.75" hidden="false" customHeight="true" outlineLevel="0" collapsed="false">
      <c r="A10" s="29" t="s">
        <v>23</v>
      </c>
      <c r="B10" s="30" t="n">
        <v>425.8</v>
      </c>
      <c r="C10" s="30" t="n">
        <v>28.6</v>
      </c>
      <c r="D10" s="31"/>
      <c r="E10" s="31"/>
      <c r="F10" s="31" t="n">
        <v>0</v>
      </c>
      <c r="G10" s="30" t="n">
        <v>0</v>
      </c>
      <c r="H10" s="30" t="n">
        <v>0</v>
      </c>
      <c r="I10" s="30" t="n">
        <v>762.6</v>
      </c>
      <c r="J10" s="30" t="n">
        <v>-67.2</v>
      </c>
      <c r="K10" s="15" t="n">
        <v>0</v>
      </c>
      <c r="L10" s="15" t="n">
        <f aca="false">J10/B10*100</f>
        <v>-15.7820573038985</v>
      </c>
      <c r="M10" s="17" t="n">
        <f aca="false">J10/C10*100%</f>
        <v>-2.34965034965035</v>
      </c>
      <c r="N10" s="15" t="n">
        <f aca="false">J10-H10</f>
        <v>-67.2</v>
      </c>
      <c r="O10" s="28" t="n">
        <v>4302.5</v>
      </c>
      <c r="P10" s="19" t="e">
        <f aca="false">O10/H10*100</f>
        <v>#DIV/0!</v>
      </c>
      <c r="Q10" s="15" t="n">
        <f aca="false">J10-B10</f>
        <v>-493</v>
      </c>
      <c r="R10" s="15" t="n">
        <f aca="false">J10-C10</f>
        <v>-95.8</v>
      </c>
    </row>
    <row r="11" customFormat="false" ht="41.25" hidden="false" customHeight="true" outlineLevel="0" collapsed="false">
      <c r="A11" s="29" t="s">
        <v>24</v>
      </c>
      <c r="B11" s="30" t="n">
        <v>265.4</v>
      </c>
      <c r="C11" s="30" t="n">
        <v>1166.3</v>
      </c>
      <c r="D11" s="31"/>
      <c r="E11" s="31"/>
      <c r="F11" s="31" t="n">
        <v>2136</v>
      </c>
      <c r="G11" s="30" t="n">
        <v>1490</v>
      </c>
      <c r="H11" s="30" t="n">
        <v>1025</v>
      </c>
      <c r="I11" s="30" t="n">
        <v>165.1</v>
      </c>
      <c r="J11" s="30" t="n">
        <v>1003.1</v>
      </c>
      <c r="K11" s="15" t="n">
        <f aca="false">J11/H11*100</f>
        <v>97.8634146341463</v>
      </c>
      <c r="L11" s="15" t="n">
        <f aca="false">J11/B11*100</f>
        <v>377.957799547852</v>
      </c>
      <c r="M11" s="17" t="n">
        <f aca="false">J11/C11*100</f>
        <v>86.0070307811026</v>
      </c>
      <c r="N11" s="15" t="n">
        <f aca="false">J11-H11</f>
        <v>-21.9</v>
      </c>
      <c r="O11" s="28" t="n">
        <v>324.1</v>
      </c>
      <c r="P11" s="19" t="n">
        <f aca="false">O11/H11*100</f>
        <v>31.619512195122</v>
      </c>
      <c r="Q11" s="15" t="n">
        <f aca="false">J11-B11</f>
        <v>737.7</v>
      </c>
      <c r="R11" s="15" t="n">
        <f aca="false">J11-C11</f>
        <v>-163.2</v>
      </c>
    </row>
    <row r="12" customFormat="false" ht="23.25" hidden="false" customHeight="true" outlineLevel="0" collapsed="false">
      <c r="A12" s="29" t="s">
        <v>25</v>
      </c>
      <c r="B12" s="30"/>
      <c r="C12" s="30" t="n">
        <v>0</v>
      </c>
      <c r="D12" s="31"/>
      <c r="E12" s="31"/>
      <c r="F12" s="31" t="n">
        <v>0</v>
      </c>
      <c r="G12" s="30" t="n">
        <v>0</v>
      </c>
      <c r="H12" s="30" t="n">
        <v>0</v>
      </c>
      <c r="I12" s="30"/>
      <c r="J12" s="30" t="n">
        <v>37.6</v>
      </c>
      <c r="K12" s="15" t="e">
        <f aca="false">J12/H12*100</f>
        <v>#DIV/0!</v>
      </c>
      <c r="L12" s="15"/>
      <c r="M12" s="17" t="e">
        <f aca="false">J12/C12*100</f>
        <v>#DIV/0!</v>
      </c>
      <c r="N12" s="15" t="n">
        <f aca="false">J12-H12</f>
        <v>37.6</v>
      </c>
      <c r="O12" s="28"/>
      <c r="P12" s="19"/>
      <c r="Q12" s="15"/>
      <c r="R12" s="15" t="n">
        <f aca="false">J12-C12</f>
        <v>37.6</v>
      </c>
    </row>
    <row r="13" customFormat="false" ht="22.5" hidden="false" customHeight="true" outlineLevel="0" collapsed="false">
      <c r="A13" s="29" t="s">
        <v>26</v>
      </c>
      <c r="B13" s="30" t="n">
        <v>661.8</v>
      </c>
      <c r="C13" s="30" t="n">
        <v>1552.4</v>
      </c>
      <c r="D13" s="31"/>
      <c r="E13" s="31"/>
      <c r="F13" s="31" t="n">
        <v>2200</v>
      </c>
      <c r="G13" s="30" t="n">
        <v>1560</v>
      </c>
      <c r="H13" s="30" t="n">
        <v>1620</v>
      </c>
      <c r="I13" s="30" t="n">
        <v>110.1</v>
      </c>
      <c r="J13" s="30" t="n">
        <v>1625.9</v>
      </c>
      <c r="K13" s="15" t="n">
        <f aca="false">J13/H13*100</f>
        <v>100.364197530864</v>
      </c>
      <c r="L13" s="15" t="n">
        <f aca="false">J13/B13*100</f>
        <v>245.678452704745</v>
      </c>
      <c r="M13" s="17" t="n">
        <f aca="false">J13/C13*100</f>
        <v>104.734604483381</v>
      </c>
      <c r="N13" s="15" t="n">
        <f aca="false">J13-H13</f>
        <v>5.90000000000009</v>
      </c>
      <c r="O13" s="28" t="n">
        <v>2058</v>
      </c>
      <c r="P13" s="19" t="n">
        <f aca="false">O13/H13*100</f>
        <v>127.037037037037</v>
      </c>
      <c r="Q13" s="15" t="n">
        <f aca="false">J13-B13</f>
        <v>964.1</v>
      </c>
      <c r="R13" s="15" t="n">
        <f aca="false">J13-C13</f>
        <v>73.5</v>
      </c>
    </row>
    <row r="14" customFormat="false" ht="19.5" hidden="false" customHeight="false" outlineLevel="0" collapsed="false">
      <c r="A14" s="26" t="s">
        <v>27</v>
      </c>
      <c r="B14" s="23" t="n">
        <v>181.4</v>
      </c>
      <c r="C14" s="23" t="n">
        <v>1456.9</v>
      </c>
      <c r="D14" s="27"/>
      <c r="E14" s="27"/>
      <c r="F14" s="27" t="n">
        <v>3945</v>
      </c>
      <c r="G14" s="23" t="n">
        <v>800</v>
      </c>
      <c r="H14" s="23" t="n">
        <v>750</v>
      </c>
      <c r="I14" s="23" t="n">
        <v>1.7</v>
      </c>
      <c r="J14" s="23" t="n">
        <v>785.7</v>
      </c>
      <c r="K14" s="15" t="n">
        <f aca="false">J14/H14*100</f>
        <v>104.76</v>
      </c>
      <c r="L14" s="15" t="n">
        <f aca="false">J14/B14*100</f>
        <v>433.131201764057</v>
      </c>
      <c r="M14" s="17" t="n">
        <f aca="false">J14/C14*100</f>
        <v>53.9295764980438</v>
      </c>
      <c r="N14" s="15" t="n">
        <f aca="false">J14-H14</f>
        <v>35.7</v>
      </c>
      <c r="O14" s="28" t="n">
        <v>1819.9</v>
      </c>
      <c r="P14" s="19" t="n">
        <f aca="false">O14/H14*100</f>
        <v>242.653333333333</v>
      </c>
      <c r="Q14" s="15" t="n">
        <f aca="false">J14-B14</f>
        <v>604.3</v>
      </c>
      <c r="R14" s="15" t="n">
        <f aca="false">J14-C14</f>
        <v>-671.2</v>
      </c>
    </row>
    <row r="15" customFormat="false" ht="19.5" hidden="false" customHeight="false" outlineLevel="0" collapsed="false">
      <c r="A15" s="26" t="s">
        <v>28</v>
      </c>
      <c r="B15" s="23" t="n">
        <v>284</v>
      </c>
      <c r="C15" s="23" t="n">
        <v>207.8</v>
      </c>
      <c r="D15" s="27"/>
      <c r="E15" s="27"/>
      <c r="F15" s="27" t="n">
        <v>210</v>
      </c>
      <c r="G15" s="23" t="n">
        <v>210</v>
      </c>
      <c r="H15" s="23" t="n">
        <v>2.3</v>
      </c>
      <c r="I15" s="23" t="n">
        <v>0</v>
      </c>
      <c r="J15" s="23" t="n">
        <v>2.3</v>
      </c>
      <c r="K15" s="15" t="n">
        <f aca="false">J15/H15*100</f>
        <v>100</v>
      </c>
      <c r="L15" s="15" t="n">
        <f aca="false">J15/B15*100</f>
        <v>0.809859154929577</v>
      </c>
      <c r="M15" s="17" t="n">
        <f aca="false">J15/C15*100</f>
        <v>1.10683349374398</v>
      </c>
      <c r="N15" s="15" t="n">
        <f aca="false">J15-H15</f>
        <v>0</v>
      </c>
      <c r="O15" s="28" t="n">
        <v>379.1</v>
      </c>
      <c r="P15" s="19" t="n">
        <f aca="false">O15/H15*100</f>
        <v>16482.6086956522</v>
      </c>
      <c r="Q15" s="15" t="n">
        <f aca="false">J15-B15</f>
        <v>-281.7</v>
      </c>
      <c r="R15" s="15" t="n">
        <f aca="false">J15-C15</f>
        <v>-205.5</v>
      </c>
    </row>
    <row r="16" customFormat="false" ht="19.5" hidden="false" customHeight="false" outlineLevel="0" collapsed="false">
      <c r="A16" s="26" t="s">
        <v>29</v>
      </c>
      <c r="B16" s="23" t="n">
        <v>4581.7</v>
      </c>
      <c r="C16" s="23" t="n">
        <v>17011.2</v>
      </c>
      <c r="D16" s="27"/>
      <c r="E16" s="27"/>
      <c r="F16" s="27" t="n">
        <v>22100</v>
      </c>
      <c r="G16" s="23" t="n">
        <v>14030</v>
      </c>
      <c r="H16" s="23" t="n">
        <v>15552</v>
      </c>
      <c r="I16" s="23" t="n">
        <v>1856.4</v>
      </c>
      <c r="J16" s="23" t="n">
        <v>14086.7</v>
      </c>
      <c r="K16" s="15" t="n">
        <f aca="false">J16/H16*100</f>
        <v>90.5780606995885</v>
      </c>
      <c r="L16" s="15" t="n">
        <f aca="false">J16/B16*100</f>
        <v>307.455747866512</v>
      </c>
      <c r="M16" s="17" t="n">
        <f aca="false">J16/C16*100</f>
        <v>82.8083850639579</v>
      </c>
      <c r="N16" s="15" t="n">
        <f aca="false">J16-H16</f>
        <v>-1465.3</v>
      </c>
      <c r="O16" s="28" t="n">
        <v>17168.4</v>
      </c>
      <c r="P16" s="19" t="n">
        <f aca="false">O16/H16*100</f>
        <v>110.393518518519</v>
      </c>
      <c r="Q16" s="15" t="n">
        <f aca="false">J16-B16</f>
        <v>9505</v>
      </c>
      <c r="R16" s="15" t="n">
        <f aca="false">J16-C16</f>
        <v>-2924.5</v>
      </c>
    </row>
    <row r="17" customFormat="false" ht="36.75" hidden="false" customHeight="true" outlineLevel="0" collapsed="false">
      <c r="A17" s="29" t="s">
        <v>30</v>
      </c>
      <c r="B17" s="30" t="n">
        <v>0</v>
      </c>
      <c r="C17" s="30" t="n">
        <v>0</v>
      </c>
      <c r="D17" s="31"/>
      <c r="E17" s="31"/>
      <c r="F17" s="31" t="n">
        <v>0</v>
      </c>
      <c r="G17" s="30" t="n">
        <v>0</v>
      </c>
      <c r="H17" s="30" t="n">
        <v>0</v>
      </c>
      <c r="I17" s="30" t="n">
        <v>0</v>
      </c>
      <c r="J17" s="30" t="n">
        <v>0</v>
      </c>
      <c r="K17" s="15" t="n">
        <v>0</v>
      </c>
      <c r="L17" s="15" t="e">
        <f aca="false">J17/B17*100</f>
        <v>#DIV/0!</v>
      </c>
      <c r="M17" s="17" t="n">
        <v>0</v>
      </c>
      <c r="N17" s="15" t="n">
        <f aca="false">J17-H17</f>
        <v>0</v>
      </c>
      <c r="O17" s="28" t="n">
        <v>0.2</v>
      </c>
      <c r="P17" s="19"/>
      <c r="Q17" s="15" t="n">
        <f aca="false">J17-B17</f>
        <v>0</v>
      </c>
      <c r="R17" s="15" t="n">
        <f aca="false">J17-C17</f>
        <v>0</v>
      </c>
    </row>
    <row r="18" customFormat="false" ht="22.5" hidden="false" customHeight="true" outlineLevel="0" collapsed="false">
      <c r="A18" s="29" t="s">
        <v>31</v>
      </c>
      <c r="B18" s="30" t="n">
        <v>0</v>
      </c>
      <c r="C18" s="30" t="n">
        <v>0</v>
      </c>
      <c r="D18" s="31"/>
      <c r="E18" s="31"/>
      <c r="F18" s="31" t="n">
        <v>0</v>
      </c>
      <c r="G18" s="30" t="n">
        <v>0</v>
      </c>
      <c r="H18" s="30" t="n">
        <v>0</v>
      </c>
      <c r="I18" s="30"/>
      <c r="J18" s="30" t="n">
        <v>0</v>
      </c>
      <c r="K18" s="15" t="n">
        <v>0</v>
      </c>
      <c r="L18" s="15" t="e">
        <f aca="false">J18/B18*100</f>
        <v>#DIV/0!</v>
      </c>
      <c r="M18" s="17" t="n">
        <v>0</v>
      </c>
      <c r="N18" s="15" t="n">
        <f aca="false">J18-H18</f>
        <v>0</v>
      </c>
      <c r="O18" s="28"/>
      <c r="P18" s="19"/>
      <c r="Q18" s="15" t="n">
        <f aca="false">J18-B18</f>
        <v>0</v>
      </c>
      <c r="R18" s="15" t="n">
        <f aca="false">J18-C18</f>
        <v>0</v>
      </c>
    </row>
    <row r="19" s="34" customFormat="true" ht="24.75" hidden="false" customHeight="true" outlineLevel="0" collapsed="false">
      <c r="A19" s="32" t="s">
        <v>32</v>
      </c>
      <c r="B19" s="33" t="n">
        <f aca="false">B20+B22+B23+B26+B27+B28+B29+B21</f>
        <v>3234.5</v>
      </c>
      <c r="C19" s="33" t="n">
        <f aca="false">C20+C22+C23+C26+C27+C28+C29+C21</f>
        <v>11959.5</v>
      </c>
      <c r="D19" s="33" t="n">
        <f aca="false">D20+D22+D23+D26+D27+D28+D29+D21</f>
        <v>0</v>
      </c>
      <c r="E19" s="33" t="n">
        <f aca="false">E20+E22+E23+E26+E27+E28+E29+E21</f>
        <v>0</v>
      </c>
      <c r="F19" s="33" t="n">
        <f aca="false">F20+F22+F23+F26+F27+F28+F29+F21</f>
        <v>17097</v>
      </c>
      <c r="G19" s="16" t="n">
        <f aca="false">G20+G22+G23+G26+G27+G28+G29+G21</f>
        <v>11304</v>
      </c>
      <c r="H19" s="16" t="n">
        <f aca="false">H20+H22+H23+H26+H27+H28+H29+H21</f>
        <v>13629.9</v>
      </c>
      <c r="I19" s="15" t="n">
        <f aca="false">I20+I22+I23+I26+I27+I28+I29+I21</f>
        <v>1944.7</v>
      </c>
      <c r="J19" s="15" t="n">
        <f aca="false">J20+J22+J23+J26+J27+J28+J29+J21</f>
        <v>13968.9</v>
      </c>
      <c r="K19" s="15" t="n">
        <f aca="false">J19/H19*100</f>
        <v>102.487178922809</v>
      </c>
      <c r="L19" s="15" t="n">
        <f aca="false">J19/B19*100</f>
        <v>431.872004946669</v>
      </c>
      <c r="M19" s="17" t="n">
        <f aca="false">J19/C19*100</f>
        <v>116.80170575693</v>
      </c>
      <c r="N19" s="15" t="n">
        <f aca="false">J19-H19</f>
        <v>339</v>
      </c>
      <c r="O19" s="18" t="n">
        <f aca="false">O20+O22+O23+O26+O27+O28+O29</f>
        <v>21380.4</v>
      </c>
      <c r="P19" s="19" t="n">
        <f aca="false">O19/H19*100</f>
        <v>156.863953513966</v>
      </c>
      <c r="Q19" s="15" t="n">
        <f aca="false">J19-B19</f>
        <v>10734.4</v>
      </c>
      <c r="R19" s="15" t="n">
        <f aca="false">J19-C19</f>
        <v>2009.4</v>
      </c>
      <c r="S19" s="6"/>
      <c r="T19" s="1"/>
      <c r="U19" s="1"/>
      <c r="V19" s="1"/>
      <c r="W19" s="1"/>
      <c r="X19" s="3"/>
      <c r="Y19" s="1"/>
      <c r="Z19" s="5"/>
      <c r="AA19" s="5"/>
      <c r="AB19" s="1"/>
    </row>
    <row r="20" customFormat="false" ht="19.5" hidden="false" customHeight="false" outlineLevel="0" collapsed="false">
      <c r="A20" s="26" t="s">
        <v>33</v>
      </c>
      <c r="B20" s="23" t="n">
        <v>245.9</v>
      </c>
      <c r="C20" s="23" t="n">
        <v>219.9</v>
      </c>
      <c r="D20" s="35"/>
      <c r="E20" s="35"/>
      <c r="F20" s="35" t="n">
        <v>869</v>
      </c>
      <c r="G20" s="23" t="n">
        <v>314.1</v>
      </c>
      <c r="H20" s="23" t="n">
        <v>869</v>
      </c>
      <c r="I20" s="23" t="n">
        <v>268.6</v>
      </c>
      <c r="J20" s="23" t="n">
        <v>915.4</v>
      </c>
      <c r="K20" s="15" t="n">
        <f aca="false">J20/H20*100</f>
        <v>105.339470655926</v>
      </c>
      <c r="L20" s="15" t="n">
        <f aca="false">J20/B20*100</f>
        <v>372.265148434323</v>
      </c>
      <c r="M20" s="17" t="n">
        <f aca="false">J20/C20*100</f>
        <v>416.280127330605</v>
      </c>
      <c r="N20" s="15" t="n">
        <f aca="false">J20-H20</f>
        <v>46.4</v>
      </c>
      <c r="O20" s="28" t="n">
        <v>1088.2</v>
      </c>
      <c r="P20" s="19" t="n">
        <f aca="false">O20/H20*100</f>
        <v>125.224395857307</v>
      </c>
      <c r="Q20" s="15" t="n">
        <f aca="false">J20-B20</f>
        <v>669.5</v>
      </c>
      <c r="R20" s="15" t="n">
        <f aca="false">J20-C20</f>
        <v>695.5</v>
      </c>
    </row>
    <row r="21" customFormat="false" ht="93.75" hidden="false" customHeight="true" outlineLevel="0" collapsed="false">
      <c r="A21" s="29" t="s">
        <v>34</v>
      </c>
      <c r="B21" s="23" t="n">
        <v>2.7</v>
      </c>
      <c r="C21" s="23" t="n">
        <v>0</v>
      </c>
      <c r="D21" s="35"/>
      <c r="E21" s="35"/>
      <c r="F21" s="35" t="n">
        <v>0</v>
      </c>
      <c r="G21" s="23" t="n">
        <v>0</v>
      </c>
      <c r="H21" s="23" t="n">
        <v>0</v>
      </c>
      <c r="I21" s="23"/>
      <c r="J21" s="23" t="n">
        <v>0</v>
      </c>
      <c r="K21" s="15"/>
      <c r="L21" s="15" t="n">
        <f aca="false">J21/B21*100</f>
        <v>0</v>
      </c>
      <c r="M21" s="17"/>
      <c r="N21" s="15"/>
      <c r="O21" s="28"/>
      <c r="P21" s="19"/>
      <c r="Q21" s="15" t="n">
        <f aca="false">J21-B21</f>
        <v>-2.7</v>
      </c>
      <c r="R21" s="15"/>
    </row>
    <row r="22" customFormat="false" ht="60" hidden="false" customHeight="true" outlineLevel="0" collapsed="false">
      <c r="A22" s="29" t="s">
        <v>35</v>
      </c>
      <c r="B22" s="30" t="n">
        <v>407</v>
      </c>
      <c r="C22" s="30" t="n">
        <v>1887.8</v>
      </c>
      <c r="D22" s="36"/>
      <c r="E22" s="36"/>
      <c r="F22" s="36" t="n">
        <v>4321</v>
      </c>
      <c r="G22" s="30" t="n">
        <v>2962.9</v>
      </c>
      <c r="H22" s="30" t="n">
        <v>3460</v>
      </c>
      <c r="I22" s="30" t="n">
        <v>770.1</v>
      </c>
      <c r="J22" s="30" t="n">
        <v>3632.1</v>
      </c>
      <c r="K22" s="15" t="n">
        <f aca="false">J22/H22*100</f>
        <v>104.973988439306</v>
      </c>
      <c r="L22" s="15" t="n">
        <f aca="false">J22/B22*100</f>
        <v>892.407862407862</v>
      </c>
      <c r="M22" s="17" t="n">
        <f aca="false">J22/C22*100</f>
        <v>192.398559169404</v>
      </c>
      <c r="N22" s="15" t="n">
        <f aca="false">J22-H22</f>
        <v>172.1</v>
      </c>
      <c r="O22" s="28" t="n">
        <v>9307.8</v>
      </c>
      <c r="P22" s="19" t="n">
        <f aca="false">O22/H22*100</f>
        <v>269.011560693642</v>
      </c>
      <c r="Q22" s="15" t="n">
        <f aca="false">J22-B22</f>
        <v>3225.1</v>
      </c>
      <c r="R22" s="15" t="n">
        <f aca="false">J22-C22</f>
        <v>1744.3</v>
      </c>
    </row>
    <row r="23" customFormat="false" ht="38.25" hidden="false" customHeight="true" outlineLevel="0" collapsed="false">
      <c r="A23" s="37" t="s">
        <v>36</v>
      </c>
      <c r="B23" s="38" t="n">
        <f aca="false">B24+B25</f>
        <v>50.5</v>
      </c>
      <c r="C23" s="38" t="n">
        <f aca="false">C24+C25</f>
        <v>265.3</v>
      </c>
      <c r="D23" s="38" t="n">
        <f aca="false">D24+D25</f>
        <v>0</v>
      </c>
      <c r="E23" s="38" t="n">
        <f aca="false">E24+E25</f>
        <v>0</v>
      </c>
      <c r="F23" s="38" t="n">
        <f aca="false">F24+F25</f>
        <v>430</v>
      </c>
      <c r="G23" s="39" t="n">
        <f aca="false">G24+G25</f>
        <v>268</v>
      </c>
      <c r="H23" s="39" t="n">
        <f aca="false">H24+H25</f>
        <v>163.9</v>
      </c>
      <c r="I23" s="38" t="n">
        <f aca="false">I24+I25</f>
        <v>8.3</v>
      </c>
      <c r="J23" s="38" t="n">
        <f aca="false">J24+J25</f>
        <v>164.6</v>
      </c>
      <c r="K23" s="15" t="n">
        <f aca="false">J23/H23*100</f>
        <v>100.427089688835</v>
      </c>
      <c r="L23" s="15" t="n">
        <f aca="false">J23/B23*100</f>
        <v>325.940594059406</v>
      </c>
      <c r="M23" s="17" t="n">
        <f aca="false">J23/C23*100</f>
        <v>62.0429702223897</v>
      </c>
      <c r="N23" s="15" t="n">
        <f aca="false">J23-H23</f>
        <v>0.699999999999989</v>
      </c>
      <c r="O23" s="18" t="n">
        <v>213.8</v>
      </c>
      <c r="P23" s="19" t="n">
        <f aca="false">O23/H23*100</f>
        <v>130.445393532642</v>
      </c>
      <c r="Q23" s="15" t="n">
        <f aca="false">J23-B23</f>
        <v>114.1</v>
      </c>
      <c r="R23" s="15" t="n">
        <f aca="false">J23-C23</f>
        <v>-100.7</v>
      </c>
    </row>
    <row r="24" customFormat="false" ht="20.25" hidden="false" customHeight="true" outlineLevel="0" collapsed="false">
      <c r="A24" s="29" t="s">
        <v>37</v>
      </c>
      <c r="B24" s="30" t="n">
        <v>50.5</v>
      </c>
      <c r="C24" s="30" t="n">
        <v>224.3</v>
      </c>
      <c r="D24" s="36"/>
      <c r="E24" s="36"/>
      <c r="F24" s="36" t="n">
        <v>430</v>
      </c>
      <c r="G24" s="30" t="n">
        <v>268</v>
      </c>
      <c r="H24" s="30" t="n">
        <v>163.9</v>
      </c>
      <c r="I24" s="30" t="n">
        <v>8.3</v>
      </c>
      <c r="J24" s="30" t="n">
        <v>164.6</v>
      </c>
      <c r="K24" s="15" t="n">
        <f aca="false">J24/H24*100</f>
        <v>100.427089688835</v>
      </c>
      <c r="L24" s="15" t="n">
        <f aca="false">J24/B24*100</f>
        <v>325.940594059406</v>
      </c>
      <c r="M24" s="17" t="n">
        <f aca="false">J24/C24*100</f>
        <v>73.3838609005796</v>
      </c>
      <c r="N24" s="15" t="n">
        <f aca="false">J24-H24</f>
        <v>0.699999999999989</v>
      </c>
      <c r="O24" s="28" t="n">
        <v>213.8</v>
      </c>
      <c r="P24" s="19" t="n">
        <f aca="false">O24/H24*100</f>
        <v>130.445393532642</v>
      </c>
      <c r="Q24" s="15" t="n">
        <f aca="false">J24-B24</f>
        <v>114.1</v>
      </c>
      <c r="R24" s="15" t="n">
        <f aca="false">J24-C24</f>
        <v>-59.7</v>
      </c>
    </row>
    <row r="25" customFormat="false" ht="26.25" hidden="false" customHeight="true" outlineLevel="0" collapsed="false">
      <c r="A25" s="29" t="s">
        <v>38</v>
      </c>
      <c r="B25" s="30" t="n">
        <v>0</v>
      </c>
      <c r="C25" s="30" t="n">
        <v>41</v>
      </c>
      <c r="D25" s="36"/>
      <c r="E25" s="36"/>
      <c r="F25" s="36" t="n">
        <v>0</v>
      </c>
      <c r="G25" s="30" t="n">
        <v>0</v>
      </c>
      <c r="H25" s="30" t="n">
        <v>0</v>
      </c>
      <c r="I25" s="30" t="n">
        <v>0</v>
      </c>
      <c r="J25" s="30" t="n">
        <v>0</v>
      </c>
      <c r="K25" s="15" t="n">
        <v>0</v>
      </c>
      <c r="L25" s="15" t="e">
        <f aca="false">J25/B25*100</f>
        <v>#DIV/0!</v>
      </c>
      <c r="M25" s="17" t="n">
        <v>0</v>
      </c>
      <c r="N25" s="15" t="n">
        <f aca="false">J25-H25</f>
        <v>0</v>
      </c>
      <c r="O25" s="28" t="n">
        <v>0</v>
      </c>
      <c r="P25" s="19"/>
      <c r="Q25" s="15" t="n">
        <f aca="false">J25-B25</f>
        <v>0</v>
      </c>
      <c r="R25" s="15" t="n">
        <f aca="false">J25-C25</f>
        <v>-41</v>
      </c>
    </row>
    <row r="26" customFormat="false" ht="19.5" hidden="false" customHeight="false" outlineLevel="0" collapsed="false">
      <c r="A26" s="26" t="s">
        <v>39</v>
      </c>
      <c r="B26" s="23" t="n">
        <v>22.2</v>
      </c>
      <c r="C26" s="23" t="n">
        <v>139.4</v>
      </c>
      <c r="D26" s="35"/>
      <c r="E26" s="35"/>
      <c r="F26" s="35" t="n">
        <v>210</v>
      </c>
      <c r="G26" s="23" t="n">
        <v>147</v>
      </c>
      <c r="H26" s="23" t="n">
        <v>70</v>
      </c>
      <c r="I26" s="23" t="n">
        <v>45.6</v>
      </c>
      <c r="J26" s="23" t="n">
        <v>69.4</v>
      </c>
      <c r="K26" s="15" t="n">
        <f aca="false">J26/H26*100</f>
        <v>99.1428571428571</v>
      </c>
      <c r="L26" s="15" t="n">
        <f aca="false">J26/B26*100</f>
        <v>312.612612612613</v>
      </c>
      <c r="M26" s="17" t="n">
        <f aca="false">J26/C26*100</f>
        <v>49.7847919655667</v>
      </c>
      <c r="N26" s="15" t="n">
        <f aca="false">J26-H26</f>
        <v>-0.599999999999994</v>
      </c>
      <c r="O26" s="28" t="n">
        <v>181.5</v>
      </c>
      <c r="P26" s="19" t="n">
        <f aca="false">O26/H26*100</f>
        <v>259.285714285714</v>
      </c>
      <c r="Q26" s="15" t="n">
        <f aca="false">J26-B26</f>
        <v>47.2</v>
      </c>
      <c r="R26" s="15" t="n">
        <f aca="false">J26-C26</f>
        <v>-70</v>
      </c>
    </row>
    <row r="27" customFormat="false" ht="33.75" hidden="false" customHeight="true" outlineLevel="0" collapsed="false">
      <c r="A27" s="29" t="s">
        <v>40</v>
      </c>
      <c r="B27" s="30" t="n">
        <v>157.6</v>
      </c>
      <c r="C27" s="30" t="n">
        <v>366.1</v>
      </c>
      <c r="D27" s="36"/>
      <c r="E27" s="36"/>
      <c r="F27" s="36" t="n">
        <v>1100</v>
      </c>
      <c r="G27" s="30" t="n">
        <v>320</v>
      </c>
      <c r="H27" s="30" t="n">
        <v>1100</v>
      </c>
      <c r="I27" s="30" t="n">
        <v>369.2</v>
      </c>
      <c r="J27" s="30" t="n">
        <v>1168.5</v>
      </c>
      <c r="K27" s="15" t="n">
        <f aca="false">J27/H27*100</f>
        <v>106.227272727273</v>
      </c>
      <c r="L27" s="15" t="n">
        <f aca="false">J27/B27*100</f>
        <v>741.434010152284</v>
      </c>
      <c r="M27" s="17" t="n">
        <f aca="false">J27/C27*100</f>
        <v>319.175088773559</v>
      </c>
      <c r="N27" s="15" t="n">
        <f aca="false">J27-H27</f>
        <v>68.5</v>
      </c>
      <c r="O27" s="28" t="n">
        <v>2192.1</v>
      </c>
      <c r="P27" s="19" t="n">
        <f aca="false">O27/H27*100</f>
        <v>199.281818181818</v>
      </c>
      <c r="Q27" s="15" t="n">
        <f aca="false">J27-B27</f>
        <v>1010.9</v>
      </c>
      <c r="R27" s="15" t="n">
        <f aca="false">J27-C27</f>
        <v>802.4</v>
      </c>
    </row>
    <row r="28" customFormat="false" ht="38.45" hidden="false" customHeight="true" outlineLevel="0" collapsed="false">
      <c r="A28" s="29" t="s">
        <v>41</v>
      </c>
      <c r="B28" s="30" t="n">
        <v>9.7</v>
      </c>
      <c r="C28" s="30" t="n">
        <v>277.3</v>
      </c>
      <c r="D28" s="36"/>
      <c r="E28" s="36"/>
      <c r="F28" s="36" t="n">
        <v>75</v>
      </c>
      <c r="G28" s="30" t="n">
        <v>0</v>
      </c>
      <c r="H28" s="30" t="n">
        <v>75</v>
      </c>
      <c r="I28" s="30" t="n">
        <v>0</v>
      </c>
      <c r="J28" s="30" t="n">
        <v>138.9</v>
      </c>
      <c r="K28" s="15" t="n">
        <f aca="false">J28/H28*100</f>
        <v>185.2</v>
      </c>
      <c r="L28" s="15" t="n">
        <f aca="false">J28/B28*100</f>
        <v>1431.9587628866</v>
      </c>
      <c r="M28" s="17" t="n">
        <f aca="false">J28/C28*100</f>
        <v>50.0901550667148</v>
      </c>
      <c r="N28" s="15" t="n">
        <f aca="false">J28-H28</f>
        <v>63.9</v>
      </c>
      <c r="O28" s="28" t="n">
        <v>15</v>
      </c>
      <c r="P28" s="19" t="n">
        <f aca="false">O28/H28*100</f>
        <v>20</v>
      </c>
      <c r="Q28" s="15" t="n">
        <f aca="false">J28-B28</f>
        <v>129.2</v>
      </c>
      <c r="R28" s="15" t="n">
        <f aca="false">J28-C28</f>
        <v>-138.4</v>
      </c>
    </row>
    <row r="29" customFormat="false" ht="42" hidden="false" customHeight="true" outlineLevel="0" collapsed="false">
      <c r="A29" s="40" t="s">
        <v>42</v>
      </c>
      <c r="B29" s="30" t="n">
        <v>2338.9</v>
      </c>
      <c r="C29" s="30" t="n">
        <v>8803.7</v>
      </c>
      <c r="D29" s="36"/>
      <c r="E29" s="36"/>
      <c r="F29" s="36" t="n">
        <v>10092</v>
      </c>
      <c r="G29" s="30" t="n">
        <v>7292</v>
      </c>
      <c r="H29" s="30" t="n">
        <v>7892</v>
      </c>
      <c r="I29" s="30" t="n">
        <v>482.9</v>
      </c>
      <c r="J29" s="30" t="n">
        <v>7880</v>
      </c>
      <c r="K29" s="15" t="n">
        <f aca="false">J29/H29*100</f>
        <v>99.8479472883933</v>
      </c>
      <c r="L29" s="15" t="n">
        <f aca="false">J29/B29*100</f>
        <v>336.910513489247</v>
      </c>
      <c r="M29" s="17" t="n">
        <f aca="false">J29/C29*100</f>
        <v>89.5078205754399</v>
      </c>
      <c r="N29" s="15" t="n">
        <f aca="false">J29-H29</f>
        <v>-12</v>
      </c>
      <c r="O29" s="28" t="n">
        <v>8382</v>
      </c>
      <c r="P29" s="19" t="n">
        <f aca="false">O29/H29*100</f>
        <v>106.208819057273</v>
      </c>
      <c r="Q29" s="15" t="n">
        <f aca="false">J29-B29</f>
        <v>5541.1</v>
      </c>
      <c r="R29" s="15" t="n">
        <f aca="false">J29-C29</f>
        <v>-923.700000000001</v>
      </c>
    </row>
    <row r="30" customFormat="false" ht="29.25" hidden="false" customHeight="true" outlineLevel="0" collapsed="false">
      <c r="A30" s="9" t="s">
        <v>43</v>
      </c>
      <c r="B30" s="41" t="n">
        <f aca="false">B32+B33+B34+B35+B36</f>
        <v>74671.5</v>
      </c>
      <c r="C30" s="41" t="n">
        <f aca="false">C32+C33+C34+C35+C36</f>
        <v>197677.9</v>
      </c>
      <c r="D30" s="41" t="n">
        <f aca="false">D32+D33+D34+D35+D36</f>
        <v>0</v>
      </c>
      <c r="E30" s="41" t="n">
        <f aca="false">E32+E33+E34+E35+E36</f>
        <v>0</v>
      </c>
      <c r="F30" s="41" t="n">
        <f aca="false">F32+F33+F34+F35+F36</f>
        <v>501293</v>
      </c>
      <c r="G30" s="41" t="n">
        <f aca="false">G32+G33+G34+G35+G36</f>
        <v>289336.4</v>
      </c>
      <c r="H30" s="41" t="n">
        <f aca="false">H32+H33+H34+H35+H36</f>
        <v>289336.4</v>
      </c>
      <c r="I30" s="41" t="n">
        <f aca="false">I32+I33+I34+I35+I36</f>
        <v>154165.9</v>
      </c>
      <c r="J30" s="41" t="n">
        <f aca="false">J32+J33+J34+J35+J36</f>
        <v>289099.6</v>
      </c>
      <c r="K30" s="17" t="n">
        <f aca="false">J30/H30*100</f>
        <v>99.9181575494822</v>
      </c>
      <c r="L30" s="17" t="n">
        <f aca="false">J30/B30*100</f>
        <v>387.161902466135</v>
      </c>
      <c r="M30" s="17" t="n">
        <f aca="false">J30/C30*100</f>
        <v>146.247810200331</v>
      </c>
      <c r="N30" s="17" t="n">
        <f aca="false">J30-H30</f>
        <v>-236.799999999988</v>
      </c>
      <c r="O30" s="42"/>
      <c r="P30" s="17"/>
      <c r="Q30" s="17" t="n">
        <f aca="false">J30-B30</f>
        <v>214428.1</v>
      </c>
      <c r="R30" s="17" t="n">
        <f aca="false">J30-C30</f>
        <v>91421.7</v>
      </c>
    </row>
    <row r="31" customFormat="false" ht="21.75" hidden="false" customHeight="true" outlineLevel="0" collapsed="false">
      <c r="A31" s="43" t="s">
        <v>18</v>
      </c>
      <c r="B31" s="30"/>
      <c r="C31" s="30"/>
      <c r="D31" s="36"/>
      <c r="E31" s="36"/>
      <c r="F31" s="36"/>
      <c r="G31" s="30"/>
      <c r="H31" s="30"/>
      <c r="I31" s="30"/>
      <c r="J31" s="30" t="n">
        <v>0</v>
      </c>
      <c r="K31" s="15"/>
      <c r="L31" s="15"/>
      <c r="M31" s="17"/>
      <c r="N31" s="15" t="n">
        <f aca="false">J31-H31</f>
        <v>0</v>
      </c>
      <c r="O31" s="44"/>
      <c r="P31" s="19"/>
      <c r="Q31" s="15"/>
      <c r="R31" s="15"/>
    </row>
    <row r="32" customFormat="false" ht="21" hidden="false" customHeight="true" outlineLevel="0" collapsed="false">
      <c r="A32" s="43" t="s">
        <v>44</v>
      </c>
      <c r="B32" s="30" t="n">
        <v>13559</v>
      </c>
      <c r="C32" s="30" t="n">
        <v>71626</v>
      </c>
      <c r="D32" s="36"/>
      <c r="E32" s="36"/>
      <c r="F32" s="36" t="n">
        <v>100932.6</v>
      </c>
      <c r="G32" s="30" t="n">
        <v>86727.5</v>
      </c>
      <c r="H32" s="30" t="n">
        <v>86727.5</v>
      </c>
      <c r="I32" s="30" t="n">
        <v>60021</v>
      </c>
      <c r="J32" s="30" t="n">
        <v>86727.5</v>
      </c>
      <c r="K32" s="15" t="n">
        <f aca="false">J32/H32*100</f>
        <v>100</v>
      </c>
      <c r="L32" s="15" t="n">
        <f aca="false">J32/B32*100</f>
        <v>639.630503724463</v>
      </c>
      <c r="M32" s="17" t="n">
        <f aca="false">J32/C32*100</f>
        <v>121.083824309608</v>
      </c>
      <c r="N32" s="15" t="n">
        <f aca="false">J32-H32</f>
        <v>0</v>
      </c>
      <c r="O32" s="44"/>
      <c r="P32" s="19"/>
      <c r="Q32" s="15" t="n">
        <f aca="false">J32-B32</f>
        <v>73168.5</v>
      </c>
      <c r="R32" s="15" t="n">
        <f aca="false">J32-C32</f>
        <v>15101.5</v>
      </c>
    </row>
    <row r="33" customFormat="false" ht="21" hidden="false" customHeight="true" outlineLevel="0" collapsed="false">
      <c r="A33" s="43" t="s">
        <v>45</v>
      </c>
      <c r="B33" s="30" t="n">
        <v>27189</v>
      </c>
      <c r="C33" s="30" t="n">
        <v>13741.3</v>
      </c>
      <c r="D33" s="36"/>
      <c r="E33" s="36"/>
      <c r="F33" s="36" t="n">
        <v>148384.2</v>
      </c>
      <c r="G33" s="30" t="n">
        <v>46793.5</v>
      </c>
      <c r="H33" s="30" t="n">
        <v>46793.5</v>
      </c>
      <c r="I33" s="30" t="n">
        <v>11825.8</v>
      </c>
      <c r="J33" s="30" t="n">
        <v>46793.5</v>
      </c>
      <c r="K33" s="15" t="n">
        <f aca="false">J33/H33*100</f>
        <v>100</v>
      </c>
      <c r="L33" s="15" t="n">
        <f aca="false">J33/B33*100</f>
        <v>172.104527566295</v>
      </c>
      <c r="M33" s="17" t="n">
        <f aca="false">J33/C33*100</f>
        <v>340.531827410798</v>
      </c>
      <c r="N33" s="15" t="n">
        <f aca="false">J33-H33</f>
        <v>0</v>
      </c>
      <c r="O33" s="44"/>
      <c r="P33" s="19"/>
      <c r="Q33" s="15" t="n">
        <f aca="false">J33-B33</f>
        <v>19604.5</v>
      </c>
      <c r="R33" s="15" t="n">
        <f aca="false">J33-C33</f>
        <v>33052.2</v>
      </c>
    </row>
    <row r="34" customFormat="false" ht="21" hidden="false" customHeight="true" outlineLevel="0" collapsed="false">
      <c r="A34" s="43" t="s">
        <v>46</v>
      </c>
      <c r="B34" s="30" t="n">
        <v>37618.8</v>
      </c>
      <c r="C34" s="30" t="n">
        <v>113141.7</v>
      </c>
      <c r="D34" s="36"/>
      <c r="E34" s="36"/>
      <c r="F34" s="36" t="n">
        <v>163879.9</v>
      </c>
      <c r="G34" s="30" t="n">
        <v>119500.7</v>
      </c>
      <c r="H34" s="30" t="n">
        <v>119500.7</v>
      </c>
      <c r="I34" s="30" t="n">
        <v>86803.9</v>
      </c>
      <c r="J34" s="30" t="n">
        <v>119500.7</v>
      </c>
      <c r="K34" s="15" t="n">
        <f aca="false">J34/H34*100</f>
        <v>100</v>
      </c>
      <c r="L34" s="15" t="n">
        <f aca="false">J34/B34*100</f>
        <v>317.662179548524</v>
      </c>
      <c r="M34" s="17" t="n">
        <f aca="false">J34/C34*100</f>
        <v>105.620385764046</v>
      </c>
      <c r="N34" s="15" t="n">
        <f aca="false">J34-H34</f>
        <v>0</v>
      </c>
      <c r="O34" s="44"/>
      <c r="P34" s="19"/>
      <c r="Q34" s="15" t="n">
        <f aca="false">J34-B34</f>
        <v>81881.9</v>
      </c>
      <c r="R34" s="15" t="n">
        <f aca="false">J34-C34</f>
        <v>6359</v>
      </c>
    </row>
    <row r="35" customFormat="false" ht="22.5" hidden="false" customHeight="true" outlineLevel="0" collapsed="false">
      <c r="A35" s="43" t="s">
        <v>47</v>
      </c>
      <c r="B35" s="30" t="n">
        <v>1117.6</v>
      </c>
      <c r="C35" s="30" t="n">
        <v>4864.2</v>
      </c>
      <c r="D35" s="36"/>
      <c r="E35" s="36"/>
      <c r="F35" s="36" t="n">
        <v>88096.3</v>
      </c>
      <c r="G35" s="30" t="n">
        <v>36314.7</v>
      </c>
      <c r="H35" s="30" t="n">
        <v>36314.7</v>
      </c>
      <c r="I35" s="30" t="n">
        <v>448.9</v>
      </c>
      <c r="J35" s="30" t="n">
        <v>36314.7</v>
      </c>
      <c r="K35" s="15" t="n">
        <f aca="false">J35/H35*100</f>
        <v>100</v>
      </c>
      <c r="L35" s="15" t="n">
        <f aca="false">J35/B35*100</f>
        <v>3249.34681460272</v>
      </c>
      <c r="M35" s="17" t="n">
        <f aca="false">J35/C35*100</f>
        <v>746.57086468484</v>
      </c>
      <c r="N35" s="15" t="n">
        <f aca="false">J35-H35</f>
        <v>0</v>
      </c>
      <c r="O35" s="44"/>
      <c r="P35" s="19"/>
      <c r="Q35" s="15" t="n">
        <f aca="false">J35-B35</f>
        <v>35197.1</v>
      </c>
      <c r="R35" s="15" t="n">
        <f aca="false">J35-C35</f>
        <v>31450.5</v>
      </c>
    </row>
    <row r="36" customFormat="false" ht="19.5" hidden="false" customHeight="false" outlineLevel="0" collapsed="false">
      <c r="A36" s="45" t="s">
        <v>48</v>
      </c>
      <c r="B36" s="46" t="n">
        <v>-4812.9</v>
      </c>
      <c r="C36" s="46" t="n">
        <v>-5695.3</v>
      </c>
      <c r="D36" s="46"/>
      <c r="E36" s="46"/>
      <c r="F36" s="46"/>
      <c r="G36" s="46"/>
      <c r="H36" s="46"/>
      <c r="I36" s="46" t="n">
        <v>-4933.7</v>
      </c>
      <c r="J36" s="46" t="n">
        <v>-236.8</v>
      </c>
      <c r="K36" s="15"/>
      <c r="L36" s="15" t="n">
        <f aca="false">J36/B36*100</f>
        <v>4.92011053626712</v>
      </c>
      <c r="M36" s="17" t="n">
        <f aca="false">J36/C36*100</f>
        <v>4.15781433813847</v>
      </c>
      <c r="N36" s="15" t="n">
        <f aca="false">J36-H36</f>
        <v>-236.8</v>
      </c>
      <c r="O36" s="47"/>
      <c r="P36" s="47"/>
      <c r="Q36" s="15" t="n">
        <f aca="false">J36-B36</f>
        <v>4576.1</v>
      </c>
      <c r="R36" s="15" t="n">
        <f aca="false">J36-C36</f>
        <v>5458.5</v>
      </c>
    </row>
    <row r="37" customFormat="false" ht="25.5" hidden="false" customHeight="true" outlineLevel="0" collapsed="false">
      <c r="A37" s="48" t="s">
        <v>49</v>
      </c>
      <c r="B37" s="49" t="n">
        <f aca="false">B30+B4</f>
        <v>98097.4</v>
      </c>
      <c r="C37" s="49" t="n">
        <f aca="false">C30+C4</f>
        <v>279907.6</v>
      </c>
      <c r="D37" s="49" t="n">
        <f aca="false">D30+D4</f>
        <v>0</v>
      </c>
      <c r="E37" s="49" t="n">
        <f aca="false">E30+E4</f>
        <v>0</v>
      </c>
      <c r="F37" s="49" t="n">
        <f aca="false">F30+F4</f>
        <v>628325.42</v>
      </c>
      <c r="G37" s="49" t="n">
        <f aca="false">G30+G4</f>
        <v>363378.4</v>
      </c>
      <c r="H37" s="49" t="n">
        <f aca="false">H30+H4</f>
        <v>378729.6</v>
      </c>
      <c r="I37" s="49" t="n">
        <f aca="false">I30+I4</f>
        <v>162475.5</v>
      </c>
      <c r="J37" s="49" t="n">
        <f aca="false">J30+J4</f>
        <v>380097.9</v>
      </c>
      <c r="K37" s="49" t="n">
        <f aca="false">J37/H37*100</f>
        <v>100.36128678614</v>
      </c>
      <c r="L37" s="49" t="n">
        <f aca="false">L30+L4</f>
        <v>775.613573479842</v>
      </c>
      <c r="M37" s="50" t="n">
        <f aca="false">J37/C37*100</f>
        <v>135.794062040473</v>
      </c>
      <c r="N37" s="49" t="n">
        <f aca="false">N30+N4</f>
        <v>1368.30000000002</v>
      </c>
      <c r="O37" s="49" t="n">
        <f aca="false">O30+O4</f>
        <v>95779.6</v>
      </c>
      <c r="P37" s="49" t="n">
        <f aca="false">P30+P4</f>
        <v>107.144167565318</v>
      </c>
      <c r="Q37" s="49" t="n">
        <f aca="false">Q30+Q4</f>
        <v>282000.5</v>
      </c>
      <c r="R37" s="49" t="n">
        <f aca="false">R30+R4</f>
        <v>100190.3</v>
      </c>
    </row>
    <row r="38" customFormat="false" ht="48.75" hidden="false" customHeight="true" outlineLevel="0" collapsed="false">
      <c r="A38" s="51"/>
      <c r="B38" s="52"/>
      <c r="C38" s="53"/>
      <c r="D38" s="54"/>
      <c r="E38" s="54"/>
      <c r="F38" s="54"/>
      <c r="G38" s="53"/>
      <c r="H38" s="55"/>
      <c r="I38" s="55"/>
      <c r="J38" s="55"/>
      <c r="K38" s="56"/>
      <c r="L38" s="56"/>
      <c r="M38" s="12"/>
      <c r="N38" s="13"/>
      <c r="O38" s="57"/>
      <c r="P38" s="57"/>
    </row>
    <row r="39" customFormat="false" ht="18" hidden="false" customHeight="false" outlineLevel="0" collapsed="false">
      <c r="M39" s="12"/>
    </row>
    <row r="40" customFormat="false" ht="18.75" hidden="false" customHeight="false" outlineLevel="0" collapsed="false">
      <c r="A40" s="58"/>
      <c r="M40" s="12"/>
    </row>
    <row r="41" customFormat="false" ht="18" hidden="false" customHeight="false" outlineLevel="0" collapsed="false">
      <c r="M41" s="12"/>
    </row>
  </sheetData>
  <mergeCells count="15">
    <mergeCell ref="A1:N1"/>
    <mergeCell ref="A2:A3"/>
    <mergeCell ref="B2:B3"/>
    <mergeCell ref="C2:C3"/>
    <mergeCell ref="D2:D3"/>
    <mergeCell ref="F2:F3"/>
    <mergeCell ref="G2:G3"/>
    <mergeCell ref="H2:H3"/>
    <mergeCell ref="J2:J3"/>
    <mergeCell ref="K2:K3"/>
    <mergeCell ref="L2:L3"/>
    <mergeCell ref="M2:M3"/>
    <mergeCell ref="N2:N3"/>
    <mergeCell ref="Q2:Q3"/>
    <mergeCell ref="R2:R3"/>
  </mergeCells>
  <printOptions headings="false" gridLines="false" gridLinesSet="true" horizontalCentered="false" verticalCentered="false"/>
  <pageMargins left="0.236111111111111" right="0.196527777777778" top="0.236111111111111" bottom="0.157638888888889" header="0.511811023622047" footer="0.511811023622047"/>
  <pageSetup paperSize="9" scale="6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LibreOffice/7.2.5.2$Windows_X86_64 LibreOffice_project/499f9727c189e6ef3471021d6132d4c694f357e5</Application>
  <AppVersion>15.0000</AppVers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2021-06-08T06:38:04Z</dcterms:created>
  <dc:creator>User</dc:creator>
  <dc:description/>
  <dc:language>ru-RU</dc:language>
  <cp:lastModifiedBy>User</cp:lastModifiedBy>
  <cp:lastPrinted>2021-06-08T06:45:40Z</cp:lastPrinted>
  <dcterms:modified xsi:type="dcterms:W3CDTF">2023-10-10T07:47:08Z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